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770" windowHeight="10290"/>
  </bookViews>
  <sheets>
    <sheet name="공유차량 주차대수 계산" sheetId="1" r:id="rId1"/>
    <sheet name="계산식" sheetId="2" r:id="rId2"/>
  </sheets>
  <definedNames>
    <definedName name="_xlnm.Print_Area" localSheetId="0">'공유차량 주차대수 계산'!$A$1:$J$11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A9" i="2"/>
  <c r="A2" i="2"/>
  <c r="B6" i="2" s="1"/>
  <c r="C6" i="2" s="1"/>
  <c r="B5" i="2" l="1"/>
  <c r="C5" i="2" s="1"/>
  <c r="A12" i="2" s="1"/>
  <c r="A15" i="2" s="1"/>
  <c r="B18" i="2" s="1"/>
  <c r="C10" i="1" l="1"/>
  <c r="C18" i="2"/>
  <c r="A21" i="2" l="1"/>
  <c r="A24" i="2" s="1"/>
  <c r="B27" i="2" s="1"/>
  <c r="C27" i="2" l="1"/>
  <c r="D10" i="1" l="1"/>
  <c r="A30" i="2"/>
  <c r="F10" i="1" s="1"/>
  <c r="G10" i="1" l="1"/>
  <c r="H10" i="1"/>
  <c r="I10" i="1" s="1"/>
  <c r="A33" i="2"/>
</calcChain>
</file>

<file path=xl/sharedStrings.xml><?xml version="1.0" encoding="utf-8"?>
<sst xmlns="http://schemas.openxmlformats.org/spreadsheetml/2006/main" count="37" uniqueCount="34">
  <si>
    <t>대</t>
    <phoneticPr fontId="1" type="noConversion"/>
  </si>
  <si>
    <t>%</t>
    <phoneticPr fontId="1" type="noConversion"/>
  </si>
  <si>
    <t>법정 주차대수의</t>
    <phoneticPr fontId="1" type="noConversion"/>
  </si>
  <si>
    <t>총 주차대수의</t>
    <phoneticPr fontId="1" type="noConversion"/>
  </si>
  <si>
    <t>대</t>
    <phoneticPr fontId="1" type="noConversion"/>
  </si>
  <si>
    <t>구분</t>
    <phoneticPr fontId="1" type="noConversion"/>
  </si>
  <si>
    <t>계산결과</t>
    <phoneticPr fontId="1" type="noConversion"/>
  </si>
  <si>
    <t>1. 법정 주차대수</t>
    <phoneticPr fontId="1" type="noConversion"/>
  </si>
  <si>
    <t>장애인전용</t>
    <phoneticPr fontId="1" type="noConversion"/>
  </si>
  <si>
    <t>친환경전용</t>
    <phoneticPr fontId="1" type="noConversion"/>
  </si>
  <si>
    <t xml:space="preserve">% </t>
    <phoneticPr fontId="1" type="noConversion"/>
  </si>
  <si>
    <t>3. 공유차량 전용 주차대수</t>
    <phoneticPr fontId="1" type="noConversion"/>
  </si>
  <si>
    <t>4. 일반차량 전용 주차대수</t>
    <phoneticPr fontId="1" type="noConversion"/>
  </si>
  <si>
    <t>6. (재계산) 개별법상 필수주차대수(5. 총 주차대수 기준)</t>
    <phoneticPr fontId="1" type="noConversion"/>
  </si>
  <si>
    <t>2. 개별법상 필수주차대수(1. 법정주차대수 기준)</t>
    <phoneticPr fontId="1" type="noConversion"/>
  </si>
  <si>
    <t>7. (재계산) 일반차량 전용 주차대수</t>
    <phoneticPr fontId="1" type="noConversion"/>
  </si>
  <si>
    <t>9. (재재계산) 개별법상 필수주차대수(8. (재계산) 총 주차대수 기준)</t>
    <phoneticPr fontId="1" type="noConversion"/>
  </si>
  <si>
    <t>10. (재재계산) 일반차량 전용 주차대수</t>
    <phoneticPr fontId="1" type="noConversion"/>
  </si>
  <si>
    <t>1. 법정 주차대수</t>
    <phoneticPr fontId="1" type="noConversion"/>
  </si>
  <si>
    <t>2-1. 장애인전용 주차구획 비율(조례)</t>
    <phoneticPr fontId="1" type="noConversion"/>
  </si>
  <si>
    <t>2-2. 친환경자동차 주차구획 비율(조례)</t>
    <phoneticPr fontId="1" type="noConversion"/>
  </si>
  <si>
    <t>3. 공유차량 전용 주차구획 수</t>
    <phoneticPr fontId="1" type="noConversion"/>
  </si>
  <si>
    <t>4. 공유차량 제외 주차구획 최소비율(조례)</t>
    <phoneticPr fontId="1" type="noConversion"/>
  </si>
  <si>
    <t>장애인 
전용</t>
    <phoneticPr fontId="1" type="noConversion"/>
  </si>
  <si>
    <t>친환경
전용</t>
    <phoneticPr fontId="1" type="noConversion"/>
  </si>
  <si>
    <t>공유차량
전용</t>
    <phoneticPr fontId="1" type="noConversion"/>
  </si>
  <si>
    <t>일반차량
(입주민) 전용</t>
    <phoneticPr fontId="1" type="noConversion"/>
  </si>
  <si>
    <t>총
주차대수</t>
    <phoneticPr fontId="1" type="noConversion"/>
  </si>
  <si>
    <t>조례
적합여부</t>
    <phoneticPr fontId="1" type="noConversion"/>
  </si>
  <si>
    <t>공유차량이 아닌 
주차대수 비율</t>
    <phoneticPr fontId="1" type="noConversion"/>
  </si>
  <si>
    <r>
      <t>&lt;</t>
    </r>
    <r>
      <rPr>
        <b/>
        <sz val="11"/>
        <color theme="1"/>
        <rFont val="맑은 고딕"/>
        <family val="3"/>
        <charset val="129"/>
        <scheme val="minor"/>
      </rPr>
      <t>작성방법</t>
    </r>
    <r>
      <rPr>
        <sz val="11"/>
        <color theme="1"/>
        <rFont val="맑은 고딕"/>
        <family val="2"/>
        <charset val="129"/>
        <scheme val="minor"/>
      </rPr>
      <t>&gt;
1. 법정 주차대수 : '주택건설기준 등에 관한 규정' 제27조제1항제1호(다세대 연립, 다세대주택) 및 
                         제2호(소형 주택)에 따라 산출하여 입력
2. (조례)로 표시된 값은 해당 지역의 지자체 조례로 정해진 값을 입력
3. 사업주체가 설치하려는 공유차량 주차구획 수를 입력
4. 해당 지역의 지자체 조례로 정해진 값을 입력하되, 조례가 없는 경우 '0'을 입력
&lt;</t>
    </r>
    <r>
      <rPr>
        <b/>
        <sz val="11"/>
        <color theme="1"/>
        <rFont val="맑은 고딕"/>
        <family val="3"/>
        <charset val="129"/>
        <scheme val="minor"/>
      </rPr>
      <t>유의사항</t>
    </r>
    <r>
      <rPr>
        <sz val="11"/>
        <color theme="1"/>
        <rFont val="맑은 고딕"/>
        <family val="2"/>
        <charset val="129"/>
        <scheme val="minor"/>
      </rPr>
      <t>&gt;
1. 아래 계산결과는 참고용으로, 관련 법령 및 조례가 우선됨
2. 타 법령 및 조례에 따라 별도 설치해야 하는 주차구역 등은 반영되지 않음</t>
    </r>
    <phoneticPr fontId="1" type="noConversion"/>
  </si>
  <si>
    <t>5. 총 주차대수(친환경 제외)</t>
    <phoneticPr fontId="1" type="noConversion"/>
  </si>
  <si>
    <t>8. (재계산) 총 주차대수(친환경 포함)</t>
    <phoneticPr fontId="1" type="noConversion"/>
  </si>
  <si>
    <t>11. (재재계산) 총 주차대수(친환경 포함)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</si>
</sst>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5" x14ac:knownFonts="1">
    <font>
      <sz val="11"/>
      <color theme="1"/>
      <name val="맑은 고딕"/>
      <family val="2"/>
      <charset val="129"/>
      <scheme val="minor"/>
    </font>
    <font>
      <sz val="8"/>
      <name val="맑은 고딕"/>
      <family val="2"/>
      <charset val="129"/>
      <scheme val="minor"/>
    </font>
    <font>
      <sz val="11"/>
      <color theme="1"/>
      <name val="맑은 고딕"/>
      <family val="2"/>
      <charset val="129"/>
      <scheme val="minor"/>
    </font>
    <font>
      <sz val="11"/>
      <color theme="1"/>
      <name val="맑은 고딕"/>
      <family val="3"/>
      <charset val="129"/>
      <scheme val="minor"/>
    </font>
    <font>
      <b/>
      <sz val="11"/>
      <color theme="1"/>
      <name val="맑은 고딕"/>
      <family val="3"/>
      <charset val="129"/>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BFCE8"/>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rgb="FF0000FF"/>
      </left>
      <right style="medium">
        <color rgb="FF0000FF"/>
      </right>
      <top style="medium">
        <color rgb="FF0000FF"/>
      </top>
      <bottom style="thin">
        <color indexed="64"/>
      </bottom>
      <diagonal/>
    </border>
    <border>
      <left style="medium">
        <color rgb="FF0000FF"/>
      </left>
      <right style="medium">
        <color rgb="FF0000FF"/>
      </right>
      <top style="thin">
        <color indexed="64"/>
      </top>
      <bottom style="hair">
        <color indexed="64"/>
      </bottom>
      <diagonal/>
    </border>
    <border>
      <left style="medium">
        <color rgb="FF0000FF"/>
      </left>
      <right style="medium">
        <color rgb="FF0000FF"/>
      </right>
      <top style="hair">
        <color indexed="64"/>
      </top>
      <bottom style="thin">
        <color indexed="64"/>
      </bottom>
      <diagonal/>
    </border>
    <border>
      <left style="medium">
        <color rgb="FF0000FF"/>
      </left>
      <right style="medium">
        <color rgb="FF0000FF"/>
      </right>
      <top style="thin">
        <color indexed="64"/>
      </top>
      <bottom style="thin">
        <color indexed="64"/>
      </bottom>
      <diagonal/>
    </border>
    <border>
      <left style="medium">
        <color rgb="FF0000FF"/>
      </left>
      <right style="medium">
        <color rgb="FF0000FF"/>
      </right>
      <top style="thin">
        <color indexed="64"/>
      </top>
      <bottom style="medium">
        <color rgb="FF0000FF"/>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36">
    <xf numFmtId="0" fontId="0" fillId="0" borderId="0" xfId="0">
      <alignment vertical="center"/>
    </xf>
    <xf numFmtId="0" fontId="4" fillId="0" borderId="6" xfId="0" applyFont="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5" borderId="4" xfId="0" applyFont="1" applyFill="1" applyBorder="1" applyAlignment="1">
      <alignment horizontal="center" vertical="center"/>
    </xf>
    <xf numFmtId="0" fontId="4" fillId="5" borderId="5" xfId="0" applyFont="1" applyFill="1" applyBorder="1">
      <alignment vertical="center"/>
    </xf>
    <xf numFmtId="176" fontId="4" fillId="5" borderId="5" xfId="1" applyNumberFormat="1" applyFont="1" applyFill="1" applyBorder="1">
      <alignment vertical="center"/>
    </xf>
    <xf numFmtId="0" fontId="0" fillId="4" borderId="18" xfId="0" applyFill="1" applyBorder="1">
      <alignment vertical="center"/>
    </xf>
    <xf numFmtId="0" fontId="0" fillId="4" borderId="19"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22" xfId="0" applyFill="1" applyBorder="1">
      <alignment vertical="center"/>
    </xf>
    <xf numFmtId="0" fontId="3" fillId="0" borderId="23" xfId="0" applyFont="1" applyFill="1" applyBorder="1">
      <alignment vertical="center"/>
    </xf>
    <xf numFmtId="0" fontId="3" fillId="0" borderId="24" xfId="0" applyFont="1" applyFill="1" applyBorder="1">
      <alignment vertical="center"/>
    </xf>
    <xf numFmtId="0" fontId="3" fillId="0" borderId="25" xfId="0" applyFont="1" applyFill="1" applyBorder="1">
      <alignment vertical="center"/>
    </xf>
    <xf numFmtId="0" fontId="3" fillId="0" borderId="26" xfId="0" applyFont="1" applyFill="1" applyBorder="1">
      <alignment vertical="center"/>
    </xf>
    <xf numFmtId="0" fontId="3" fillId="0" borderId="27" xfId="0" applyFont="1" applyFill="1" applyBorder="1">
      <alignmen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17" xfId="0" applyFont="1" applyFill="1" applyBorder="1" applyAlignment="1">
      <alignment horizontal="left" vertical="center"/>
    </xf>
    <xf numFmtId="0" fontId="0" fillId="5" borderId="0" xfId="0" applyFill="1" applyAlignment="1">
      <alignment horizontal="left" vertical="center" wrapText="1"/>
    </xf>
    <xf numFmtId="0" fontId="0" fillId="2" borderId="10" xfId="0" applyFill="1" applyBorder="1" applyAlignment="1">
      <alignment horizontal="right" vertical="center"/>
    </xf>
    <xf numFmtId="0" fontId="0" fillId="2" borderId="14" xfId="0" applyFill="1" applyBorder="1" applyAlignment="1">
      <alignment horizontal="right" vertical="center"/>
    </xf>
    <xf numFmtId="0" fontId="0" fillId="2" borderId="12" xfId="0" applyFill="1" applyBorder="1" applyAlignment="1">
      <alignment horizontal="right" vertical="center"/>
    </xf>
    <xf numFmtId="0" fontId="0" fillId="2" borderId="15" xfId="0" applyFill="1" applyBorder="1" applyAlignment="1">
      <alignment horizontal="righ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13"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16" xfId="0" applyFont="1" applyFill="1" applyBorder="1" applyAlignment="1">
      <alignment horizontal="left" vertical="center"/>
    </xf>
  </cellXfs>
  <cellStyles count="2">
    <cellStyle name="백분율" xfId="1" builtinId="5"/>
    <cellStyle name="표준"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BFCE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
  <sheetViews>
    <sheetView tabSelected="1" zoomScaleNormal="100" zoomScaleSheetLayoutView="100" workbookViewId="0">
      <selection activeCell="F11" sqref="F11"/>
    </sheetView>
  </sheetViews>
  <sheetFormatPr defaultRowHeight="16.5" x14ac:dyDescent="0.3"/>
  <cols>
    <col min="1" max="1" width="1.25" customWidth="1"/>
    <col min="6" max="6" width="14" customWidth="1"/>
    <col min="7" max="7" width="9" customWidth="1"/>
    <col min="8" max="8" width="14.5" customWidth="1"/>
    <col min="9" max="9" width="10.125" customWidth="1"/>
    <col min="10" max="10" width="1.25" customWidth="1"/>
    <col min="11" max="11" width="46.625" customWidth="1"/>
  </cols>
  <sheetData>
    <row r="1" spans="2:9" ht="150.75" customHeight="1" x14ac:dyDescent="0.3">
      <c r="B1" s="21" t="s">
        <v>30</v>
      </c>
      <c r="C1" s="21"/>
      <c r="D1" s="21"/>
      <c r="E1" s="21"/>
      <c r="F1" s="21"/>
      <c r="G1" s="21"/>
      <c r="H1" s="21"/>
      <c r="I1" s="21"/>
    </row>
    <row r="2" spans="2:9" ht="17.25" thickBot="1" x14ac:dyDescent="0.35"/>
    <row r="3" spans="2:9" ht="22.5" customHeight="1" x14ac:dyDescent="0.3">
      <c r="B3" s="26" t="s">
        <v>18</v>
      </c>
      <c r="C3" s="27"/>
      <c r="D3" s="27"/>
      <c r="E3" s="27"/>
      <c r="F3" s="27"/>
      <c r="G3" s="28"/>
      <c r="H3" s="13">
        <v>180</v>
      </c>
      <c r="I3" s="8" t="s">
        <v>0</v>
      </c>
    </row>
    <row r="4" spans="2:9" ht="22.5" customHeight="1" x14ac:dyDescent="0.3">
      <c r="B4" s="29" t="s">
        <v>19</v>
      </c>
      <c r="C4" s="30"/>
      <c r="D4" s="30"/>
      <c r="E4" s="30"/>
      <c r="F4" s="22" t="s">
        <v>2</v>
      </c>
      <c r="G4" s="23"/>
      <c r="H4" s="14">
        <v>3</v>
      </c>
      <c r="I4" s="9" t="s">
        <v>1</v>
      </c>
    </row>
    <row r="5" spans="2:9" ht="22.5" customHeight="1" x14ac:dyDescent="0.3">
      <c r="B5" s="31" t="s">
        <v>20</v>
      </c>
      <c r="C5" s="32"/>
      <c r="D5" s="32"/>
      <c r="E5" s="32"/>
      <c r="F5" s="24" t="s">
        <v>3</v>
      </c>
      <c r="G5" s="25"/>
      <c r="H5" s="15">
        <v>5</v>
      </c>
      <c r="I5" s="10" t="s">
        <v>1</v>
      </c>
    </row>
    <row r="6" spans="2:9" ht="22.5" customHeight="1" x14ac:dyDescent="0.3">
      <c r="B6" s="33" t="s">
        <v>21</v>
      </c>
      <c r="C6" s="34"/>
      <c r="D6" s="34"/>
      <c r="E6" s="34"/>
      <c r="F6" s="34"/>
      <c r="G6" s="35"/>
      <c r="H6" s="16">
        <v>20</v>
      </c>
      <c r="I6" s="11" t="s">
        <v>4</v>
      </c>
    </row>
    <row r="7" spans="2:9" ht="22.5" customHeight="1" thickBot="1" x14ac:dyDescent="0.35">
      <c r="B7" s="18" t="s">
        <v>22</v>
      </c>
      <c r="C7" s="19"/>
      <c r="D7" s="19"/>
      <c r="E7" s="19"/>
      <c r="F7" s="19"/>
      <c r="G7" s="20"/>
      <c r="H7" s="17">
        <v>40</v>
      </c>
      <c r="I7" s="12" t="s">
        <v>10</v>
      </c>
    </row>
    <row r="8" spans="2:9" ht="17.25" thickBot="1" x14ac:dyDescent="0.35"/>
    <row r="9" spans="2:9" ht="34.5" customHeight="1" x14ac:dyDescent="0.3">
      <c r="B9" s="2" t="s">
        <v>5</v>
      </c>
      <c r="C9" s="3" t="s">
        <v>23</v>
      </c>
      <c r="D9" s="3" t="s">
        <v>24</v>
      </c>
      <c r="E9" s="3" t="s">
        <v>25</v>
      </c>
      <c r="F9" s="3" t="s">
        <v>26</v>
      </c>
      <c r="G9" s="3" t="s">
        <v>27</v>
      </c>
      <c r="H9" s="3" t="s">
        <v>29</v>
      </c>
      <c r="I9" s="4" t="s">
        <v>28</v>
      </c>
    </row>
    <row r="10" spans="2:9" ht="24.75" customHeight="1" thickBot="1" x14ac:dyDescent="0.35">
      <c r="B10" s="5" t="s">
        <v>6</v>
      </c>
      <c r="C10" s="6">
        <f>계산식!C5</f>
        <v>6</v>
      </c>
      <c r="D10" s="6">
        <f>계산식!C27</f>
        <v>7</v>
      </c>
      <c r="E10" s="6">
        <f>H6</f>
        <v>20</v>
      </c>
      <c r="F10" s="6">
        <f>계산식!A30</f>
        <v>97</v>
      </c>
      <c r="G10" s="6">
        <f>SUM(C10:F10)</f>
        <v>130</v>
      </c>
      <c r="H10" s="7">
        <f>(C10+D10+F10)/H3</f>
        <v>0.61111111111111116</v>
      </c>
      <c r="I10" s="1" t="str">
        <f>IF(H10*100&gt;=H7, "적합", "부적합")</f>
        <v>적합</v>
      </c>
    </row>
  </sheetData>
  <mergeCells count="8">
    <mergeCell ref="B7:G7"/>
    <mergeCell ref="B1:I1"/>
    <mergeCell ref="F4:G4"/>
    <mergeCell ref="F5:G5"/>
    <mergeCell ref="B3:G3"/>
    <mergeCell ref="B4:E4"/>
    <mergeCell ref="B5:E5"/>
    <mergeCell ref="B6:G6"/>
  </mergeCells>
  <phoneticPr fontId="1" type="noConversion"/>
  <conditionalFormatting sqref="I10">
    <cfRule type="containsText" dxfId="1" priority="1" operator="containsText" text="부적합">
      <formula>NOT(ISERROR(SEARCH("부적합",I10)))</formula>
    </cfRule>
    <cfRule type="containsText" dxfId="0" priority="2" operator="containsText" text="적합">
      <formula>NOT(ISERROR(SEARCH("적합",I10)))</formula>
    </cfRule>
  </conditionalFormatting>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opLeftCell="A4" workbookViewId="0">
      <selection activeCell="B27" sqref="B27"/>
    </sheetView>
  </sheetViews>
  <sheetFormatPr defaultRowHeight="16.5" x14ac:dyDescent="0.3"/>
  <cols>
    <col min="1" max="1" width="11.25" customWidth="1"/>
  </cols>
  <sheetData>
    <row r="1" spans="1:3" x14ac:dyDescent="0.3">
      <c r="A1" t="s">
        <v>7</v>
      </c>
    </row>
    <row r="2" spans="1:3" x14ac:dyDescent="0.3">
      <c r="A2">
        <f>'공유차량 주차대수 계산'!H3</f>
        <v>180</v>
      </c>
    </row>
    <row r="4" spans="1:3" x14ac:dyDescent="0.3">
      <c r="A4" t="s">
        <v>14</v>
      </c>
    </row>
    <row r="5" spans="1:3" x14ac:dyDescent="0.3">
      <c r="A5" t="s">
        <v>8</v>
      </c>
      <c r="B5">
        <f>A2*'공유차량 주차대수 계산'!H4/100</f>
        <v>5.4</v>
      </c>
      <c r="C5">
        <f>ROUNDUP(B5,0)</f>
        <v>6</v>
      </c>
    </row>
    <row r="6" spans="1:3" x14ac:dyDescent="0.3">
      <c r="A6" t="s">
        <v>9</v>
      </c>
      <c r="B6">
        <f>A2*'공유차량 주차대수 계산'!H5/100</f>
        <v>9</v>
      </c>
      <c r="C6">
        <f>ROUNDUP(B6,0)</f>
        <v>9</v>
      </c>
    </row>
    <row r="8" spans="1:3" x14ac:dyDescent="0.3">
      <c r="A8" t="s">
        <v>11</v>
      </c>
    </row>
    <row r="9" spans="1:3" x14ac:dyDescent="0.3">
      <c r="A9">
        <f>'공유차량 주차대수 계산'!H6</f>
        <v>20</v>
      </c>
    </row>
    <row r="11" spans="1:3" x14ac:dyDescent="0.3">
      <c r="A11" t="s">
        <v>12</v>
      </c>
    </row>
    <row r="12" spans="1:3" x14ac:dyDescent="0.3">
      <c r="A12">
        <f>IF((A2-C5-C6-ROUNDDOWN(A9*3.5,0))&lt;0, 0, A2-C5-C6-ROUNDDOWN(A9*3.5,0))</f>
        <v>95</v>
      </c>
    </row>
    <row r="14" spans="1:3" x14ac:dyDescent="0.3">
      <c r="A14" t="s">
        <v>31</v>
      </c>
    </row>
    <row r="15" spans="1:3" x14ac:dyDescent="0.3">
      <c r="A15">
        <f>C5+A9+A12</f>
        <v>121</v>
      </c>
    </row>
    <row r="17" spans="1:3" x14ac:dyDescent="0.3">
      <c r="A17" t="s">
        <v>13</v>
      </c>
    </row>
    <row r="18" spans="1:3" x14ac:dyDescent="0.3">
      <c r="A18" t="s">
        <v>9</v>
      </c>
      <c r="B18">
        <f>A15*'공유차량 주차대수 계산'!H5/100</f>
        <v>6.05</v>
      </c>
      <c r="C18">
        <f>IF(A15&gt;=50, ROUNDUP(B18,0), 0)</f>
        <v>7</v>
      </c>
    </row>
    <row r="20" spans="1:3" x14ac:dyDescent="0.3">
      <c r="A20" t="s">
        <v>15</v>
      </c>
    </row>
    <row r="21" spans="1:3" x14ac:dyDescent="0.3">
      <c r="A21">
        <f>IF((A2-C5-C18-ROUNDDOWN(A9*3.5,0))&lt;0, 0, A2-C5-C18-ROUNDDOWN(A9*3.5,0))</f>
        <v>97</v>
      </c>
    </row>
    <row r="23" spans="1:3" x14ac:dyDescent="0.3">
      <c r="A23" t="s">
        <v>32</v>
      </c>
    </row>
    <row r="24" spans="1:3" x14ac:dyDescent="0.3">
      <c r="A24">
        <f>C5+C18+A9+A21</f>
        <v>130</v>
      </c>
    </row>
    <row r="26" spans="1:3" x14ac:dyDescent="0.3">
      <c r="A26" t="s">
        <v>16</v>
      </c>
    </row>
    <row r="27" spans="1:3" x14ac:dyDescent="0.3">
      <c r="A27" t="s">
        <v>9</v>
      </c>
      <c r="B27">
        <f>A24*'공유차량 주차대수 계산'!H5/100</f>
        <v>6.5</v>
      </c>
      <c r="C27">
        <f>IF(A24&gt;=50, ROUNDUP(B27,0), 0)</f>
        <v>7</v>
      </c>
    </row>
    <row r="29" spans="1:3" x14ac:dyDescent="0.3">
      <c r="A29" t="s">
        <v>17</v>
      </c>
    </row>
    <row r="30" spans="1:3" x14ac:dyDescent="0.3">
      <c r="A30">
        <f>IF((A2-C5-C27-ROUNDDOWN(A9*3.5,0))&lt;0, 0, A2-C5-C27-ROUNDDOWN(A9*3.5,0))</f>
        <v>97</v>
      </c>
    </row>
    <row r="32" spans="1:3" x14ac:dyDescent="0.3">
      <c r="A32" t="s">
        <v>33</v>
      </c>
    </row>
    <row r="33" spans="1:1" x14ac:dyDescent="0.3">
      <c r="A33">
        <f>C5+C27+A9+A30</f>
        <v>130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1</vt:i4>
      </vt:variant>
    </vt:vector>
  </HeadingPairs>
  <TitlesOfParts>
    <vt:vector size="3" baseType="lpstr">
      <vt:lpstr>공유차량 주차대수 계산</vt:lpstr>
      <vt:lpstr>계산식</vt:lpstr>
      <vt:lpstr>'공유차량 주차대수 계산'!Print_Area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MOLIT</dc:creator>
  <cp:lastModifiedBy>CAK</cp:lastModifiedBy>
  <dcterms:created xsi:type="dcterms:W3CDTF">2024-04-17T08:15:12Z</dcterms:created>
  <dcterms:modified xsi:type="dcterms:W3CDTF">2024-04-22T04:55:19Z</dcterms:modified>
</cp:coreProperties>
</file>